
<file path=[Content_Types].xml><?xml version="1.0" encoding="utf-8"?>
<Types xmlns="http://schemas.openxmlformats.org/package/2006/content-types">
  <Default Extension="80B68D40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lnhg.sharepoint.com/sites/NieuweNHGWebsite/Gedeelde documenten/Content/content oude nhg.nl Icatt/"/>
    </mc:Choice>
  </mc:AlternateContent>
  <xr:revisionPtr revIDLastSave="0" documentId="8_{D36C537D-99D8-411B-8DA6-01DD507964EB}" xr6:coauthVersionLast="46" xr6:coauthVersionMax="46" xr10:uidLastSave="{00000000-0000-0000-0000-000000000000}"/>
  <bookViews>
    <workbookView xWindow="-98" yWindow="-98" windowWidth="22695" windowHeight="14595" xr2:uid="{D90CA164-06BB-4A26-9024-CEDF10A11AE3}"/>
  </bookViews>
  <sheets>
    <sheet name="Blad1" sheetId="1" r:id="rId1"/>
  </sheets>
  <definedNames>
    <definedName name="_xlnm.Print_Area" localSheetId="0">Blad1!$A$1:$M$61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1" i="1" l="1"/>
  <c r="I18" i="1" s="1"/>
  <c r="C63" i="1"/>
  <c r="Q10" i="1"/>
  <c r="I20" i="1"/>
  <c r="Q11" i="1" l="1"/>
  <c r="I24" i="1"/>
  <c r="Q12" i="1"/>
  <c r="P20" i="1" l="1"/>
  <c r="G27" i="1" l="1"/>
  <c r="G25" i="1" l="1"/>
  <c r="Q14" i="1" s="1"/>
  <c r="G39" i="1"/>
  <c r="G41" i="1" s="1"/>
  <c r="I43" i="1" s="1"/>
  <c r="Q13" i="1" l="1"/>
  <c r="Q15" i="1" s="1"/>
  <c r="P7" i="1"/>
  <c r="C45" i="1" s="1"/>
  <c r="L63" i="1" l="1"/>
  <c r="I29" i="1" l="1"/>
  <c r="P5" i="1" s="1"/>
  <c r="C31" i="1" s="1"/>
</calcChain>
</file>

<file path=xl/sharedStrings.xml><?xml version="1.0" encoding="utf-8"?>
<sst xmlns="http://schemas.openxmlformats.org/spreadsheetml/2006/main" count="42" uniqueCount="34">
  <si>
    <t>Kosten verkrijgen in eigendom</t>
  </si>
  <si>
    <t>Woonwagen en/of standplaats</t>
  </si>
  <si>
    <t>Norm 2.5 en 2.6</t>
  </si>
  <si>
    <t>Marktwaarde</t>
  </si>
  <si>
    <t>Kosten meerwerk of kwaliteitsverbetering</t>
  </si>
  <si>
    <t>Koopsom grond</t>
  </si>
  <si>
    <t>Kosten verkrijging woonwagen</t>
  </si>
  <si>
    <t>Maximale lening met NHG</t>
  </si>
  <si>
    <t>Marktwaarde voor verbouwing</t>
  </si>
  <si>
    <t>Kosten verkrijging woonwagenstandplaats</t>
  </si>
  <si>
    <t>Maximaal 6% bijkomende kosten</t>
  </si>
  <si>
    <r>
      <t xml:space="preserve">Koopsom of aannemingssom </t>
    </r>
    <r>
      <rPr>
        <sz val="11"/>
        <rFont val="Calibri"/>
        <family val="2"/>
        <scheme val="minor"/>
      </rPr>
      <t>incl. BTW</t>
    </r>
  </si>
  <si>
    <t>Laagste van A of B</t>
  </si>
  <si>
    <t>A</t>
  </si>
  <si>
    <t>B</t>
  </si>
  <si>
    <t>Energiebesparend voorzieningen</t>
  </si>
  <si>
    <t>Energiebudget</t>
  </si>
  <si>
    <t>Berekende martkwaarde excl EBV</t>
  </si>
  <si>
    <t>kst verkr eigendom</t>
  </si>
  <si>
    <t xml:space="preserve">Kosten </t>
  </si>
  <si>
    <t>MW na verb ex ebv + ebv+ebb</t>
  </si>
  <si>
    <t>Marktwaarde na verbouwing (incl EBV)</t>
  </si>
  <si>
    <t>106% mw NA (incl EBV)</t>
  </si>
  <si>
    <t>Koopsom of marktwaarde</t>
  </si>
  <si>
    <r>
      <t xml:space="preserve">Woonwagen: </t>
    </r>
    <r>
      <rPr>
        <b/>
        <sz val="12"/>
        <color theme="4" tint="-0.499984740745262"/>
        <rFont val="Calibri"/>
        <family val="2"/>
        <scheme val="minor"/>
      </rPr>
      <t>maximaal € 145.000,-</t>
    </r>
  </si>
  <si>
    <r>
      <t xml:space="preserve">Woonwagenstandplaats: </t>
    </r>
    <r>
      <rPr>
        <b/>
        <sz val="12"/>
        <color theme="4" tint="-0.499984740745262"/>
        <rFont val="Calibri"/>
        <family val="2"/>
        <scheme val="minor"/>
      </rPr>
      <t>maximaal € 52.000,-</t>
    </r>
  </si>
  <si>
    <t>V&amp;N 2021-1</t>
  </si>
  <si>
    <t>Prorata berekening EBV</t>
  </si>
  <si>
    <t>Pro rata berekening of opgegeven marktwaarde</t>
  </si>
  <si>
    <t>versie 2021</t>
  </si>
  <si>
    <t>*</t>
  </si>
  <si>
    <t>Verplicht in te vullen</t>
  </si>
  <si>
    <t>Maximering</t>
  </si>
  <si>
    <t>Laagste bedrag bovenstaande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</si>
</sst>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-&quot;€&quot;* #,##0.00_-;\-&quot;€&quot;* #,##0.00_-;_-&quot;€&quot;* &quot;-&quot;??_-;_-@_-"/>
    <numFmt numFmtId="165" formatCode="0.000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0" fillId="0" borderId="0" xfId="0" applyBorder="1"/>
    <xf numFmtId="0" fontId="0" fillId="2" borderId="1" xfId="0" applyFill="1" applyBorder="1"/>
    <xf numFmtId="0" fontId="0" fillId="2" borderId="0" xfId="0" applyFill="1" applyBorder="1"/>
    <xf numFmtId="44" fontId="0" fillId="0" borderId="2" xfId="0" applyNumberFormat="1" applyBorder="1"/>
    <xf numFmtId="0" fontId="0" fillId="0" borderId="0" xfId="0" applyFill="1"/>
    <xf numFmtId="0" fontId="0" fillId="0" borderId="0" xfId="0" applyFill="1" applyBorder="1"/>
    <xf numFmtId="0" fontId="5" fillId="0" borderId="0" xfId="0" applyFont="1" applyFill="1" applyBorder="1" applyAlignment="1">
      <alignment horizontal="left" vertic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7" fillId="2" borderId="8" xfId="0" applyFont="1" applyFill="1" applyBorder="1"/>
    <xf numFmtId="44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44" fontId="0" fillId="0" borderId="0" xfId="1" applyNumberFormat="1" applyFont="1"/>
    <xf numFmtId="0" fontId="9" fillId="2" borderId="0" xfId="0" applyFont="1" applyFill="1" applyBorder="1"/>
    <xf numFmtId="44" fontId="9" fillId="0" borderId="2" xfId="0" applyNumberFormat="1" applyFont="1" applyBorder="1"/>
    <xf numFmtId="0" fontId="0" fillId="0" borderId="0" xfId="0" applyFont="1"/>
    <xf numFmtId="0" fontId="12" fillId="0" borderId="0" xfId="0" applyFont="1" applyFill="1" applyBorder="1" applyAlignment="1">
      <alignment horizontal="left" vertical="center"/>
    </xf>
    <xf numFmtId="0" fontId="0" fillId="0" borderId="0" xfId="0" applyFont="1" applyBorder="1"/>
    <xf numFmtId="44" fontId="0" fillId="0" borderId="0" xfId="0" applyNumberFormat="1" applyFont="1"/>
    <xf numFmtId="0" fontId="0" fillId="2" borderId="0" xfId="0" applyFill="1" applyBorder="1" applyAlignment="1">
      <alignment horizontal="center"/>
    </xf>
    <xf numFmtId="164" fontId="0" fillId="0" borderId="0" xfId="2" applyFont="1"/>
    <xf numFmtId="0" fontId="5" fillId="3" borderId="0" xfId="0" applyFont="1" applyFill="1" applyBorder="1" applyAlignment="1">
      <alignment horizontal="left" vertical="center"/>
    </xf>
    <xf numFmtId="165" fontId="0" fillId="3" borderId="0" xfId="1" applyNumberFormat="1" applyFont="1" applyFill="1"/>
    <xf numFmtId="0" fontId="12" fillId="3" borderId="0" xfId="0" applyFont="1" applyFill="1" applyBorder="1" applyAlignment="1">
      <alignment horizontal="left" vertical="center"/>
    </xf>
    <xf numFmtId="0" fontId="13" fillId="2" borderId="0" xfId="0" applyFont="1" applyFill="1" applyBorder="1"/>
    <xf numFmtId="164" fontId="0" fillId="0" borderId="0" xfId="0" applyNumberFormat="1"/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44" fontId="0" fillId="0" borderId="0" xfId="1" applyNumberFormat="1" applyFont="1" applyAlignment="1">
      <alignment horizontal="left"/>
    </xf>
    <xf numFmtId="44" fontId="0" fillId="0" borderId="0" xfId="0" applyNumberFormat="1" applyFont="1" applyAlignment="1">
      <alignment horizontal="left"/>
    </xf>
    <xf numFmtId="44" fontId="0" fillId="0" borderId="2" xfId="0" applyNumberFormat="1" applyBorder="1" applyProtection="1">
      <protection locked="0"/>
    </xf>
    <xf numFmtId="44" fontId="0" fillId="0" borderId="2" xfId="0" applyNumberFormat="1" applyFill="1" applyBorder="1" applyProtection="1">
      <protection locked="0"/>
    </xf>
    <xf numFmtId="0" fontId="10" fillId="2" borderId="0" xfId="0" applyFont="1" applyFill="1" applyBorder="1" applyAlignment="1">
      <alignment horizontal="left"/>
    </xf>
  </cellXfs>
  <cellStyles count="3">
    <cellStyle name="Procent" xfId="1" builtinId="5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80B68D40"/><Relationship Id="rId1" Type="http://schemas.openxmlformats.org/officeDocument/2006/relationships/hyperlink" Target="http://www.nhg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3</xdr:col>
      <xdr:colOff>447357</xdr:colOff>
      <xdr:row>8</xdr:row>
      <xdr:rowOff>142557</xdr:rowOff>
    </xdr:to>
    <xdr:pic>
      <xdr:nvPicPr>
        <xdr:cNvPr id="4" name="Afbeelding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520FB4-ADB0-4045-B8B6-2051ECEDF01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45" r="5644" b="7578"/>
        <a:stretch>
          <a:fillRect/>
        </a:stretch>
      </xdr:blipFill>
      <xdr:spPr bwMode="auto">
        <a:xfrm>
          <a:off x="685800" y="542925"/>
          <a:ext cx="1090295" cy="1242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46DD-6939-42A4-A0D5-1F36C4B06A85}">
  <sheetPr>
    <pageSetUpPr fitToPage="1"/>
  </sheetPr>
  <dimension ref="A1:U66"/>
  <sheetViews>
    <sheetView tabSelected="1" topLeftCell="A10" zoomScale="145" zoomScaleNormal="145" workbookViewId="0">
      <selection activeCell="G14" sqref="G14"/>
    </sheetView>
  </sheetViews>
  <sheetFormatPr defaultRowHeight="14.25" x14ac:dyDescent="0.45"/>
  <cols>
    <col min="1" max="1" width="4.9296875" customWidth="1"/>
    <col min="2" max="2" width="4.6640625" customWidth="1"/>
    <col min="6" max="6" width="15.19921875" bestFit="1" customWidth="1"/>
    <col min="7" max="7" width="14" customWidth="1"/>
    <col min="8" max="8" width="3.19921875" customWidth="1"/>
    <col min="9" max="9" width="13.86328125" customWidth="1"/>
    <col min="10" max="11" width="3.19921875" customWidth="1"/>
    <col min="12" max="12" width="9.59765625" customWidth="1"/>
    <col min="13" max="13" width="4.53125" customWidth="1"/>
    <col min="14" max="14" width="9.06640625" hidden="1" customWidth="1"/>
    <col min="15" max="15" width="0" hidden="1" customWidth="1"/>
    <col min="16" max="16" width="26.33203125" hidden="1" customWidth="1"/>
    <col min="17" max="17" width="12.06640625" hidden="1" customWidth="1"/>
    <col min="18" max="18" width="19.46484375" hidden="1" customWidth="1"/>
    <col min="19" max="19" width="11.86328125" hidden="1" customWidth="1"/>
  </cols>
  <sheetData>
    <row r="1" spans="1:21" x14ac:dyDescent="0.4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  <c r="N1" s="1"/>
    </row>
    <row r="2" spans="1:21" x14ac:dyDescent="0.45">
      <c r="A2" s="1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/>
      <c r="N2" s="1"/>
      <c r="O2" s="26"/>
      <c r="P2" s="27"/>
      <c r="Q2" s="26"/>
      <c r="R2" s="26"/>
      <c r="S2" s="26"/>
      <c r="T2" s="26"/>
      <c r="U2" s="26"/>
    </row>
    <row r="3" spans="1:21" x14ac:dyDescent="0.45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1"/>
      <c r="O3" s="26"/>
      <c r="P3" s="27"/>
      <c r="Q3" s="26"/>
      <c r="R3" s="26"/>
      <c r="S3" s="26"/>
      <c r="T3" s="26"/>
      <c r="U3" s="26"/>
    </row>
    <row r="4" spans="1:21" ht="23.25" x14ac:dyDescent="0.7">
      <c r="A4" s="12"/>
      <c r="B4" s="4"/>
      <c r="C4" s="4"/>
      <c r="D4" s="4"/>
      <c r="E4" s="4"/>
      <c r="F4" s="4"/>
      <c r="G4" s="4"/>
      <c r="H4" s="13" t="s">
        <v>0</v>
      </c>
      <c r="I4" s="13"/>
      <c r="J4" s="13"/>
      <c r="K4" s="13"/>
      <c r="L4" s="4"/>
      <c r="M4" s="3"/>
      <c r="N4" s="1"/>
      <c r="O4" s="26"/>
      <c r="P4" s="27"/>
      <c r="Q4" s="26"/>
      <c r="R4" s="26"/>
      <c r="S4" s="26"/>
      <c r="T4" s="26"/>
      <c r="U4" s="26"/>
    </row>
    <row r="5" spans="1:21" x14ac:dyDescent="0.45">
      <c r="A5" s="1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3"/>
      <c r="N5" s="1"/>
      <c r="O5" s="26"/>
      <c r="P5" s="34" t="str">
        <f>IF(I29&gt;145000,"Overschrijding van de kostengrens voor woonwagens ","")</f>
        <v/>
      </c>
      <c r="Q5" s="26"/>
      <c r="R5" s="26"/>
      <c r="S5" s="26"/>
      <c r="T5" s="26"/>
      <c r="U5" s="26"/>
    </row>
    <row r="6" spans="1:21" ht="21" x14ac:dyDescent="0.65">
      <c r="A6" s="12"/>
      <c r="B6" s="4"/>
      <c r="C6" s="4"/>
      <c r="D6" s="4"/>
      <c r="E6" s="4"/>
      <c r="F6" s="4"/>
      <c r="G6" s="4"/>
      <c r="H6" s="14" t="s">
        <v>1</v>
      </c>
      <c r="I6" s="14"/>
      <c r="J6" s="14"/>
      <c r="K6" s="14"/>
      <c r="L6" s="4"/>
      <c r="M6" s="3"/>
      <c r="N6" s="1"/>
      <c r="O6" s="26"/>
      <c r="P6" s="27"/>
      <c r="Q6" s="26"/>
      <c r="R6" s="26"/>
      <c r="S6" s="26"/>
      <c r="T6" s="26"/>
      <c r="U6" s="26"/>
    </row>
    <row r="7" spans="1:21" x14ac:dyDescent="0.45">
      <c r="A7" s="12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3"/>
      <c r="N7" s="1"/>
      <c r="O7" s="26"/>
      <c r="P7" s="27" t="str">
        <f>IF(I43&gt;52000,"Overschrijding van de kostengrens voor woonwagenstandplaatsen ","")</f>
        <v/>
      </c>
      <c r="Q7" s="26"/>
      <c r="R7" s="26"/>
      <c r="S7" s="26"/>
      <c r="T7" s="26"/>
      <c r="U7" s="26"/>
    </row>
    <row r="8" spans="1:21" x14ac:dyDescent="0.45">
      <c r="A8" s="12"/>
      <c r="B8" s="4"/>
      <c r="C8" s="4"/>
      <c r="D8" s="4"/>
      <c r="E8" s="4"/>
      <c r="F8" s="4"/>
      <c r="G8" s="4"/>
      <c r="H8" s="15" t="s">
        <v>2</v>
      </c>
      <c r="I8" s="15"/>
      <c r="J8" s="15"/>
      <c r="K8" s="15"/>
      <c r="L8" s="4"/>
      <c r="M8" s="3"/>
      <c r="N8" s="1"/>
      <c r="O8" s="26"/>
      <c r="P8" s="26"/>
      <c r="Q8" s="26"/>
      <c r="R8" s="26"/>
      <c r="S8" s="26"/>
      <c r="T8" s="26"/>
      <c r="U8" s="26"/>
    </row>
    <row r="9" spans="1:21" x14ac:dyDescent="0.45">
      <c r="A9" s="12"/>
      <c r="B9" s="4"/>
      <c r="C9" s="4"/>
      <c r="D9" s="4"/>
      <c r="E9" s="4"/>
      <c r="F9" s="4"/>
      <c r="G9" s="4"/>
      <c r="H9" s="30" t="s">
        <v>26</v>
      </c>
      <c r="I9" s="4"/>
      <c r="J9" s="4"/>
      <c r="K9" s="4"/>
      <c r="L9" s="4"/>
      <c r="M9" s="3"/>
      <c r="N9" s="1"/>
      <c r="O9" s="26"/>
      <c r="P9" s="28"/>
      <c r="Q9" s="26"/>
      <c r="R9" s="26"/>
      <c r="S9" s="26"/>
      <c r="T9" s="26"/>
      <c r="U9" s="26"/>
    </row>
    <row r="10" spans="1:21" x14ac:dyDescent="0.45">
      <c r="A10" s="1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3"/>
      <c r="N10" s="1"/>
      <c r="O10" s="26"/>
      <c r="P10" s="37" t="s">
        <v>23</v>
      </c>
      <c r="Q10" s="29">
        <f>MIN(IF(G14&lt;G15,G14,G15))</f>
        <v>0</v>
      </c>
      <c r="R10" s="26"/>
      <c r="S10" s="26"/>
      <c r="T10" s="26"/>
      <c r="U10" s="26"/>
    </row>
    <row r="11" spans="1:21" x14ac:dyDescent="0.45">
      <c r="A11" s="1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3"/>
      <c r="N11" s="1"/>
      <c r="O11" s="26"/>
      <c r="P11" s="38" t="s">
        <v>20</v>
      </c>
      <c r="Q11" s="29">
        <f>IF(G22&gt;0,IF(G17&gt;0,G17,S11)+G22+G23,G16+G23)</f>
        <v>0</v>
      </c>
      <c r="R11" s="26" t="s">
        <v>27</v>
      </c>
      <c r="S11" s="31" t="e">
        <f>G21/(G21+G22)*(G16-G15)+G15</f>
        <v>#DIV/0!</v>
      </c>
      <c r="T11" s="26"/>
      <c r="U11" s="26"/>
    </row>
    <row r="12" spans="1:21" ht="15.75" x14ac:dyDescent="0.5">
      <c r="A12" s="12"/>
      <c r="B12" s="4"/>
      <c r="C12" s="43" t="s">
        <v>24</v>
      </c>
      <c r="D12" s="43"/>
      <c r="E12" s="43"/>
      <c r="F12" s="43"/>
      <c r="G12" s="43"/>
      <c r="H12" s="4"/>
      <c r="I12" s="4"/>
      <c r="J12" s="4"/>
      <c r="K12" s="4"/>
      <c r="L12" s="4"/>
      <c r="M12" s="3"/>
      <c r="N12" s="1"/>
      <c r="O12" s="26"/>
      <c r="P12" s="38" t="s">
        <v>22</v>
      </c>
      <c r="Q12" s="29">
        <f>G16*1.06</f>
        <v>0</v>
      </c>
      <c r="R12" s="26"/>
      <c r="S12" s="26"/>
      <c r="T12" s="26"/>
      <c r="U12" s="26"/>
    </row>
    <row r="13" spans="1:21" x14ac:dyDescent="0.45">
      <c r="A13" s="1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3"/>
      <c r="N13" s="1"/>
      <c r="O13" s="26"/>
      <c r="P13" s="39" t="s">
        <v>18</v>
      </c>
      <c r="Q13" s="23">
        <f>I20+I24+G25</f>
        <v>0</v>
      </c>
      <c r="R13" s="26"/>
      <c r="S13" s="26"/>
      <c r="T13" s="26"/>
      <c r="U13" s="26"/>
    </row>
    <row r="14" spans="1:21" x14ac:dyDescent="0.45">
      <c r="A14" s="12"/>
      <c r="B14" s="4" t="s">
        <v>13</v>
      </c>
      <c r="C14" s="4" t="s">
        <v>11</v>
      </c>
      <c r="D14" s="4"/>
      <c r="E14" s="4"/>
      <c r="F14" s="4"/>
      <c r="G14" s="41">
        <v>12</v>
      </c>
      <c r="H14" s="4" t="s">
        <v>30</v>
      </c>
      <c r="I14" s="35" t="s">
        <v>31</v>
      </c>
      <c r="J14" s="4"/>
      <c r="K14" s="4"/>
      <c r="L14" s="4"/>
      <c r="M14" s="3"/>
      <c r="N14" s="1"/>
      <c r="O14" s="26"/>
      <c r="P14" s="38" t="s">
        <v>32</v>
      </c>
      <c r="Q14" s="36">
        <f>IF(G14+I24&gt;145000,G14+I24,MIN(145000,G14+I24+G25))</f>
        <v>12</v>
      </c>
      <c r="R14" s="26"/>
      <c r="S14" s="26"/>
      <c r="T14" s="26"/>
      <c r="U14" s="26"/>
    </row>
    <row r="15" spans="1:21" x14ac:dyDescent="0.45">
      <c r="A15" s="12"/>
      <c r="B15" s="4" t="s">
        <v>14</v>
      </c>
      <c r="C15" s="4" t="s">
        <v>8</v>
      </c>
      <c r="D15" s="4"/>
      <c r="E15" s="4"/>
      <c r="F15" s="4"/>
      <c r="G15" s="41"/>
      <c r="H15" s="4" t="s">
        <v>30</v>
      </c>
      <c r="I15" s="35" t="s">
        <v>31</v>
      </c>
      <c r="J15" s="4"/>
      <c r="K15" s="4"/>
      <c r="L15" s="4"/>
      <c r="M15" s="3"/>
      <c r="N15" s="1"/>
      <c r="O15" s="26"/>
      <c r="P15" s="40" t="s">
        <v>33</v>
      </c>
      <c r="Q15" s="29">
        <f>MIN(Q14,Q13,IF(Q12&gt;0,Q12,Q10),IF(Q11&gt;0,Q11,Q10))</f>
        <v>0</v>
      </c>
      <c r="R15" s="26"/>
      <c r="S15" s="26"/>
      <c r="T15" s="26"/>
      <c r="U15" s="26"/>
    </row>
    <row r="16" spans="1:21" x14ac:dyDescent="0.45">
      <c r="A16" s="12"/>
      <c r="B16" s="4"/>
      <c r="C16" s="4" t="s">
        <v>21</v>
      </c>
      <c r="D16" s="4"/>
      <c r="E16" s="4"/>
      <c r="F16" s="4"/>
      <c r="G16" s="42"/>
      <c r="H16" s="4"/>
      <c r="I16" s="4"/>
      <c r="J16" s="4"/>
      <c r="K16" s="4"/>
      <c r="L16" s="4"/>
      <c r="M16" s="3"/>
      <c r="N16" s="1"/>
      <c r="O16" s="26"/>
      <c r="P16" s="26"/>
      <c r="Q16" s="26"/>
      <c r="R16" s="26"/>
      <c r="S16" s="26"/>
      <c r="T16" s="26"/>
      <c r="U16" s="26"/>
    </row>
    <row r="17" spans="1:21" x14ac:dyDescent="0.45">
      <c r="A17" s="12"/>
      <c r="B17" s="4"/>
      <c r="C17" s="4" t="s">
        <v>17</v>
      </c>
      <c r="D17" s="4"/>
      <c r="E17" s="4"/>
      <c r="F17" s="4"/>
      <c r="G17" s="42"/>
      <c r="H17" s="4"/>
      <c r="I17" s="4"/>
      <c r="J17" s="4"/>
      <c r="K17" s="4"/>
      <c r="L17" s="4"/>
      <c r="M17" s="3"/>
      <c r="N17" s="1"/>
      <c r="O17" s="26"/>
      <c r="P17" s="29"/>
      <c r="Q17" s="26"/>
      <c r="R17" s="26"/>
      <c r="S17" s="26"/>
      <c r="T17" s="26"/>
      <c r="U17" s="26"/>
    </row>
    <row r="18" spans="1:21" x14ac:dyDescent="0.45">
      <c r="A18" s="12"/>
      <c r="B18" s="4"/>
      <c r="C18" s="4" t="s">
        <v>28</v>
      </c>
      <c r="D18" s="4"/>
      <c r="E18" s="4"/>
      <c r="F18" s="4"/>
      <c r="G18" s="4"/>
      <c r="H18" s="4"/>
      <c r="I18" s="5" t="e">
        <f>IF(G17&gt;0,G17,S11)</f>
        <v>#DIV/0!</v>
      </c>
      <c r="J18" s="4"/>
      <c r="K18" s="4"/>
      <c r="L18" s="4"/>
      <c r="M18" s="3"/>
      <c r="N18" s="1"/>
      <c r="O18" s="26"/>
      <c r="P18" s="26"/>
      <c r="Q18" s="26"/>
      <c r="R18" s="26"/>
      <c r="S18" s="26"/>
      <c r="T18" s="26"/>
      <c r="U18" s="26"/>
    </row>
    <row r="19" spans="1:21" x14ac:dyDescent="0.45">
      <c r="A19" s="1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3"/>
      <c r="N19" s="1"/>
      <c r="O19" s="26"/>
      <c r="P19" s="26"/>
      <c r="Q19" s="26"/>
      <c r="R19" s="26"/>
      <c r="S19" s="26"/>
      <c r="T19" s="26"/>
      <c r="U19" s="26"/>
    </row>
    <row r="20" spans="1:21" x14ac:dyDescent="0.45">
      <c r="A20" s="12"/>
      <c r="B20" s="4"/>
      <c r="C20" s="4"/>
      <c r="D20" s="4"/>
      <c r="E20" s="4"/>
      <c r="F20" s="22" t="s">
        <v>12</v>
      </c>
      <c r="G20" s="1"/>
      <c r="H20" s="4"/>
      <c r="I20" s="5">
        <f>IF(G15&lt;G14,G15,G14)</f>
        <v>0</v>
      </c>
      <c r="J20" s="4"/>
      <c r="K20" s="4"/>
      <c r="L20" s="4"/>
      <c r="M20" s="3"/>
      <c r="N20" s="1"/>
      <c r="O20" s="26"/>
      <c r="P20" s="33" t="e">
        <f>(G16-G15)/(G22+G21)/100</f>
        <v>#DIV/0!</v>
      </c>
      <c r="Q20" s="26"/>
      <c r="R20" s="26"/>
      <c r="S20" s="26"/>
      <c r="T20" s="26"/>
      <c r="U20" s="26"/>
    </row>
    <row r="21" spans="1:21" x14ac:dyDescent="0.45">
      <c r="A21" s="12"/>
      <c r="B21" s="4"/>
      <c r="C21" s="4" t="s">
        <v>4</v>
      </c>
      <c r="D21" s="4"/>
      <c r="E21" s="4"/>
      <c r="F21" s="4"/>
      <c r="G21" s="41"/>
      <c r="H21" s="4"/>
      <c r="I21" s="4"/>
      <c r="J21" s="4"/>
      <c r="K21" s="4"/>
      <c r="L21" s="4"/>
      <c r="M21" s="3"/>
      <c r="N21" s="1"/>
      <c r="O21" s="26"/>
      <c r="P21" s="26"/>
      <c r="Q21" s="26"/>
      <c r="R21" s="26"/>
      <c r="S21" s="26"/>
      <c r="T21" s="26"/>
      <c r="U21" s="26"/>
    </row>
    <row r="22" spans="1:21" x14ac:dyDescent="0.45">
      <c r="A22" s="12"/>
      <c r="B22" s="4"/>
      <c r="C22" s="4" t="s">
        <v>15</v>
      </c>
      <c r="D22" s="4"/>
      <c r="E22" s="4"/>
      <c r="F22" s="4"/>
      <c r="G22" s="41"/>
      <c r="H22" s="4"/>
      <c r="I22" s="4"/>
      <c r="J22" s="4"/>
      <c r="K22" s="4"/>
      <c r="L22" s="4"/>
      <c r="M22" s="3"/>
      <c r="N22" s="1"/>
      <c r="O22" s="26"/>
      <c r="P22" s="26"/>
      <c r="Q22" s="26"/>
      <c r="R22" s="26"/>
      <c r="S22" s="26"/>
      <c r="T22" s="26"/>
      <c r="U22" s="26"/>
    </row>
    <row r="23" spans="1:21" x14ac:dyDescent="0.45">
      <c r="A23" s="12"/>
      <c r="B23" s="4"/>
      <c r="C23" s="4" t="s">
        <v>16</v>
      </c>
      <c r="D23" s="4"/>
      <c r="E23" s="4"/>
      <c r="F23" s="4"/>
      <c r="G23" s="41">
        <v>0</v>
      </c>
      <c r="H23" s="4"/>
      <c r="I23" s="4"/>
      <c r="J23" s="4"/>
      <c r="K23" s="4"/>
      <c r="L23" s="4"/>
      <c r="M23" s="3"/>
      <c r="N23" s="1"/>
      <c r="O23" s="26"/>
      <c r="P23" s="26"/>
      <c r="Q23" s="26"/>
      <c r="R23" s="26"/>
      <c r="S23" s="26"/>
      <c r="T23" s="26"/>
      <c r="U23" s="26"/>
    </row>
    <row r="24" spans="1:21" x14ac:dyDescent="0.45">
      <c r="A24" s="12"/>
      <c r="B24" s="4"/>
      <c r="C24" s="4"/>
      <c r="D24" s="4"/>
      <c r="E24" s="4"/>
      <c r="F24" s="22" t="s">
        <v>19</v>
      </c>
      <c r="G24" s="1"/>
      <c r="H24" s="4"/>
      <c r="I24" s="5">
        <f>G21+G22+G23</f>
        <v>0</v>
      </c>
      <c r="J24" s="4"/>
      <c r="K24" s="4"/>
      <c r="L24" s="4"/>
      <c r="M24" s="3"/>
      <c r="N24" s="1"/>
      <c r="O24" s="26"/>
      <c r="P24" s="26"/>
      <c r="Q24" s="26"/>
      <c r="R24" s="26"/>
      <c r="S24" s="26"/>
      <c r="T24" s="26"/>
      <c r="U24" s="26"/>
    </row>
    <row r="25" spans="1:21" x14ac:dyDescent="0.45">
      <c r="A25" s="12"/>
      <c r="B25" s="4"/>
      <c r="C25" s="4" t="s">
        <v>10</v>
      </c>
      <c r="D25" s="4"/>
      <c r="E25" s="4"/>
      <c r="F25" s="4"/>
      <c r="G25" s="5">
        <f>(I20+G21+G22)*6%</f>
        <v>0</v>
      </c>
      <c r="H25" s="4"/>
      <c r="I25" s="1"/>
      <c r="J25" s="4"/>
      <c r="K25" s="4"/>
      <c r="L25" s="4"/>
      <c r="M25" s="3"/>
      <c r="N25" s="1"/>
    </row>
    <row r="26" spans="1:21" x14ac:dyDescent="0.45">
      <c r="A26" s="12"/>
      <c r="B26" s="4"/>
      <c r="C26" s="4"/>
      <c r="D26" s="4"/>
      <c r="E26" s="4"/>
      <c r="F26" s="4"/>
      <c r="G26" s="4"/>
      <c r="H26" s="4"/>
      <c r="I26" s="21"/>
      <c r="J26" s="4"/>
      <c r="K26" s="4"/>
      <c r="L26" s="4"/>
      <c r="M26" s="3"/>
      <c r="N26" s="1"/>
    </row>
    <row r="27" spans="1:21" x14ac:dyDescent="0.45">
      <c r="A27" s="12"/>
      <c r="B27" s="4"/>
      <c r="C27" s="4" t="s">
        <v>6</v>
      </c>
      <c r="D27" s="4"/>
      <c r="E27" s="4"/>
      <c r="F27" s="4"/>
      <c r="G27" s="5">
        <f>I20+I24+I26</f>
        <v>0</v>
      </c>
      <c r="H27" s="4"/>
      <c r="I27" s="4"/>
      <c r="J27" s="4"/>
      <c r="K27" s="4"/>
      <c r="L27" s="4"/>
      <c r="M27" s="3"/>
      <c r="N27" s="1"/>
    </row>
    <row r="28" spans="1:21" x14ac:dyDescent="0.45">
      <c r="A28" s="1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3"/>
      <c r="N28" s="1"/>
    </row>
    <row r="29" spans="1:21" x14ac:dyDescent="0.45">
      <c r="A29" s="12"/>
      <c r="B29" s="4"/>
      <c r="C29" s="24" t="s">
        <v>7</v>
      </c>
      <c r="D29" s="4"/>
      <c r="E29" s="4"/>
      <c r="F29" s="4"/>
      <c r="G29" s="4"/>
      <c r="H29" s="4"/>
      <c r="I29" s="25">
        <f>Q15</f>
        <v>0</v>
      </c>
      <c r="J29" s="4"/>
      <c r="K29" s="4"/>
      <c r="L29" s="4"/>
      <c r="M29" s="3"/>
      <c r="N29" s="1"/>
    </row>
    <row r="30" spans="1:21" x14ac:dyDescent="0.45">
      <c r="A30" s="1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3"/>
      <c r="N30" s="1"/>
    </row>
    <row r="31" spans="1:21" x14ac:dyDescent="0.45">
      <c r="A31" s="12"/>
      <c r="B31" s="4"/>
      <c r="C31" s="16" t="str">
        <f>P5</f>
        <v/>
      </c>
      <c r="D31" s="4"/>
      <c r="E31" s="4"/>
      <c r="F31" s="4"/>
      <c r="G31" s="4"/>
      <c r="H31" s="4"/>
      <c r="I31" s="4"/>
      <c r="J31" s="4"/>
      <c r="K31" s="4"/>
      <c r="L31" s="4"/>
      <c r="M31" s="3"/>
      <c r="N31" s="1"/>
    </row>
    <row r="32" spans="1:21" x14ac:dyDescent="0.45">
      <c r="A32" s="12"/>
      <c r="B32" s="4"/>
      <c r="C32" s="16"/>
      <c r="D32" s="4"/>
      <c r="E32" s="4"/>
      <c r="F32" s="4"/>
      <c r="G32" s="4"/>
      <c r="H32" s="4"/>
      <c r="I32" s="4"/>
      <c r="J32" s="4"/>
      <c r="K32" s="4"/>
      <c r="L32" s="4"/>
      <c r="M32" s="3"/>
      <c r="N32" s="1"/>
    </row>
    <row r="33" spans="1:14" x14ac:dyDescent="0.45">
      <c r="A33" s="12"/>
      <c r="B33" s="4"/>
      <c r="C33" s="16"/>
      <c r="D33" s="4"/>
      <c r="E33" s="4"/>
      <c r="F33" s="4"/>
      <c r="G33" s="4"/>
      <c r="H33" s="4"/>
      <c r="I33" s="4"/>
      <c r="J33" s="4"/>
      <c r="K33" s="4"/>
      <c r="L33" s="4"/>
      <c r="M33" s="3"/>
      <c r="N33" s="1"/>
    </row>
    <row r="34" spans="1:14" ht="15.75" x14ac:dyDescent="0.5">
      <c r="A34" s="12"/>
      <c r="B34" s="4"/>
      <c r="C34" s="43" t="s">
        <v>25</v>
      </c>
      <c r="D34" s="43"/>
      <c r="E34" s="43"/>
      <c r="F34" s="43"/>
      <c r="G34" s="43"/>
      <c r="H34" s="4"/>
      <c r="I34" s="4"/>
      <c r="J34" s="4"/>
      <c r="K34" s="4"/>
      <c r="L34" s="4"/>
      <c r="M34" s="3"/>
      <c r="N34" s="1"/>
    </row>
    <row r="35" spans="1:14" x14ac:dyDescent="0.45">
      <c r="A35" s="12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3"/>
      <c r="N35" s="1"/>
    </row>
    <row r="36" spans="1:14" x14ac:dyDescent="0.45">
      <c r="A36" s="12"/>
      <c r="B36" s="4"/>
      <c r="C36" s="4" t="s">
        <v>5</v>
      </c>
      <c r="D36" s="4"/>
      <c r="E36" s="4"/>
      <c r="F36" s="1"/>
      <c r="G36" s="41"/>
      <c r="H36" s="4" t="s">
        <v>30</v>
      </c>
      <c r="I36" s="35" t="s">
        <v>31</v>
      </c>
      <c r="J36" s="4"/>
      <c r="K36" s="4"/>
      <c r="L36" s="4"/>
      <c r="M36" s="3"/>
      <c r="N36" s="1"/>
    </row>
    <row r="37" spans="1:14" x14ac:dyDescent="0.45">
      <c r="A37" s="12"/>
      <c r="B37" s="4"/>
      <c r="C37" s="4" t="s">
        <v>3</v>
      </c>
      <c r="D37" s="4"/>
      <c r="E37" s="4"/>
      <c r="F37" s="1"/>
      <c r="G37" s="41"/>
      <c r="H37" s="4" t="s">
        <v>30</v>
      </c>
      <c r="I37" s="35" t="s">
        <v>31</v>
      </c>
      <c r="J37" s="4"/>
      <c r="K37" s="4"/>
      <c r="L37" s="4"/>
      <c r="M37" s="3"/>
      <c r="N37" s="1"/>
    </row>
    <row r="38" spans="1:14" x14ac:dyDescent="0.45">
      <c r="A38" s="12"/>
      <c r="B38" s="4"/>
      <c r="C38" s="4"/>
      <c r="D38" s="4"/>
      <c r="E38" s="4"/>
      <c r="F38" s="1"/>
      <c r="G38" s="21"/>
      <c r="H38" s="4"/>
      <c r="I38" s="4"/>
      <c r="J38" s="4"/>
      <c r="K38" s="4"/>
      <c r="L38" s="4"/>
      <c r="M38" s="3"/>
      <c r="N38" s="1"/>
    </row>
    <row r="39" spans="1:14" x14ac:dyDescent="0.45">
      <c r="A39" s="12"/>
      <c r="B39" s="4"/>
      <c r="C39" s="4" t="s">
        <v>10</v>
      </c>
      <c r="D39" s="4"/>
      <c r="E39" s="4"/>
      <c r="F39" s="1"/>
      <c r="G39" s="5">
        <f>IF(G36&lt;G37,G36*6%,G37*6%)</f>
        <v>0</v>
      </c>
      <c r="H39" s="4"/>
      <c r="I39" s="4"/>
      <c r="J39" s="4"/>
      <c r="K39" s="4"/>
      <c r="L39" s="4"/>
      <c r="M39" s="3"/>
      <c r="N39" s="1"/>
    </row>
    <row r="40" spans="1:14" x14ac:dyDescent="0.45">
      <c r="A40" s="12"/>
      <c r="B40" s="4"/>
      <c r="C40" s="4"/>
      <c r="D40" s="4"/>
      <c r="E40" s="4"/>
      <c r="F40" s="1"/>
      <c r="G40" s="4"/>
      <c r="H40" s="4"/>
      <c r="I40" s="4"/>
      <c r="J40" s="4"/>
      <c r="K40" s="4"/>
      <c r="L40" s="4"/>
      <c r="M40" s="3"/>
      <c r="N40" s="1"/>
    </row>
    <row r="41" spans="1:14" x14ac:dyDescent="0.45">
      <c r="A41" s="12"/>
      <c r="B41" s="4"/>
      <c r="C41" s="4" t="s">
        <v>9</v>
      </c>
      <c r="D41" s="4"/>
      <c r="E41" s="4"/>
      <c r="F41" s="1"/>
      <c r="G41" s="5">
        <f>IF(G37&lt;G36,G37,G36)+G39</f>
        <v>0</v>
      </c>
      <c r="H41" s="4"/>
      <c r="I41" s="4"/>
      <c r="J41" s="4"/>
      <c r="K41" s="4"/>
      <c r="L41" s="4"/>
      <c r="M41" s="3"/>
      <c r="N41" s="1"/>
    </row>
    <row r="42" spans="1:14" x14ac:dyDescent="0.45">
      <c r="A42" s="12"/>
      <c r="B42" s="4"/>
      <c r="C42" s="4"/>
      <c r="D42" s="4"/>
      <c r="E42" s="4"/>
      <c r="F42" s="1"/>
      <c r="G42" s="4"/>
      <c r="H42" s="4"/>
      <c r="I42" s="4"/>
      <c r="J42" s="4"/>
      <c r="K42" s="4"/>
      <c r="L42" s="4"/>
      <c r="M42" s="3"/>
      <c r="N42" s="1"/>
    </row>
    <row r="43" spans="1:14" x14ac:dyDescent="0.45">
      <c r="A43" s="12"/>
      <c r="B43" s="4"/>
      <c r="C43" s="24" t="s">
        <v>7</v>
      </c>
      <c r="D43" s="4"/>
      <c r="E43" s="4"/>
      <c r="F43" s="1"/>
      <c r="G43" s="1"/>
      <c r="H43" s="4"/>
      <c r="I43" s="25">
        <f>IF(G41&gt;G37,G37,G41)</f>
        <v>0</v>
      </c>
      <c r="J43" s="4"/>
      <c r="K43" s="4"/>
      <c r="L43" s="4"/>
      <c r="M43" s="3"/>
      <c r="N43" s="1"/>
    </row>
    <row r="44" spans="1:14" x14ac:dyDescent="0.45">
      <c r="A44" s="12"/>
      <c r="B44" s="4"/>
      <c r="C44" s="16"/>
      <c r="D44" s="4"/>
      <c r="E44" s="4"/>
      <c r="F44" s="4"/>
      <c r="G44" s="4"/>
      <c r="H44" s="4"/>
      <c r="I44" s="4"/>
      <c r="J44" s="4"/>
      <c r="K44" s="4"/>
      <c r="L44" s="4"/>
      <c r="M44" s="3"/>
      <c r="N44" s="1"/>
    </row>
    <row r="45" spans="1:14" x14ac:dyDescent="0.45">
      <c r="A45" s="12"/>
      <c r="B45" s="4"/>
      <c r="C45" s="16" t="str">
        <f>P7</f>
        <v/>
      </c>
      <c r="D45" s="4"/>
      <c r="E45" s="4"/>
      <c r="F45" s="4"/>
      <c r="G45" s="4"/>
      <c r="H45" s="4"/>
      <c r="I45" s="4"/>
      <c r="J45" s="4"/>
      <c r="K45" s="4"/>
      <c r="L45" s="4"/>
      <c r="M45" s="3"/>
      <c r="N45" s="1"/>
    </row>
    <row r="46" spans="1:14" x14ac:dyDescent="0.45">
      <c r="A46" s="12"/>
      <c r="B46" s="4"/>
      <c r="C46" s="16"/>
      <c r="D46" s="4"/>
      <c r="E46" s="4"/>
      <c r="F46" s="4"/>
      <c r="G46" s="4"/>
      <c r="H46" s="4"/>
      <c r="I46" s="4"/>
      <c r="J46" s="4"/>
      <c r="K46" s="4"/>
      <c r="L46" s="4"/>
      <c r="M46" s="3"/>
      <c r="N46" s="1"/>
    </row>
    <row r="47" spans="1:14" x14ac:dyDescent="0.45">
      <c r="A47" s="12"/>
      <c r="B47" s="4"/>
      <c r="C47" s="16"/>
      <c r="D47" s="4"/>
      <c r="E47" s="4"/>
      <c r="F47" s="4"/>
      <c r="G47" s="4"/>
      <c r="H47" s="4"/>
      <c r="I47" s="4"/>
      <c r="J47" s="4"/>
      <c r="K47" s="4"/>
      <c r="L47" s="4"/>
      <c r="M47" s="3"/>
      <c r="N47" s="1"/>
    </row>
    <row r="48" spans="1:14" x14ac:dyDescent="0.45">
      <c r="A48" s="12"/>
      <c r="B48" s="4"/>
      <c r="C48" s="16"/>
      <c r="D48" s="4"/>
      <c r="E48" s="4"/>
      <c r="F48" s="4"/>
      <c r="G48" s="4"/>
      <c r="H48" s="4"/>
      <c r="I48" s="4"/>
      <c r="J48" s="4"/>
      <c r="K48" s="4"/>
      <c r="L48" s="4"/>
      <c r="M48" s="3"/>
      <c r="N48" s="1"/>
    </row>
    <row r="49" spans="1:16" x14ac:dyDescent="0.45">
      <c r="A49" s="12"/>
      <c r="B49" s="4"/>
      <c r="C49" s="16"/>
      <c r="D49" s="4"/>
      <c r="E49" s="4"/>
      <c r="F49" s="4"/>
      <c r="G49" s="4"/>
      <c r="H49" s="4"/>
      <c r="I49" s="4"/>
      <c r="J49" s="4"/>
      <c r="K49" s="4"/>
      <c r="L49" s="4"/>
      <c r="M49" s="3"/>
      <c r="N49" s="1"/>
    </row>
    <row r="50" spans="1:16" x14ac:dyDescent="0.45">
      <c r="A50" s="12"/>
      <c r="B50" s="4"/>
      <c r="C50" s="16"/>
      <c r="D50" s="4"/>
      <c r="E50" s="4"/>
      <c r="F50" s="4"/>
      <c r="G50" s="4"/>
      <c r="H50" s="4"/>
      <c r="I50" s="4"/>
      <c r="J50" s="4"/>
      <c r="K50" s="4"/>
      <c r="L50" s="4"/>
      <c r="M50" s="3"/>
      <c r="N50" s="1"/>
    </row>
    <row r="51" spans="1:16" x14ac:dyDescent="0.45">
      <c r="A51" s="12"/>
      <c r="B51" s="4"/>
      <c r="C51" s="16"/>
      <c r="D51" s="4"/>
      <c r="E51" s="4"/>
      <c r="F51" s="4"/>
      <c r="G51" s="4"/>
      <c r="H51" s="4"/>
      <c r="I51" s="4"/>
      <c r="J51" s="4"/>
      <c r="K51" s="4"/>
      <c r="L51" s="4"/>
      <c r="M51" s="3"/>
      <c r="N51" s="1"/>
    </row>
    <row r="52" spans="1:16" x14ac:dyDescent="0.45">
      <c r="A52" s="12"/>
      <c r="B52" s="4"/>
      <c r="C52" s="16"/>
      <c r="D52" s="4"/>
      <c r="E52" s="4"/>
      <c r="F52" s="4"/>
      <c r="G52" s="4"/>
      <c r="H52" s="4"/>
      <c r="I52" s="4"/>
      <c r="J52" s="4"/>
      <c r="K52" s="4"/>
      <c r="L52" s="4"/>
      <c r="M52" s="3"/>
      <c r="N52" s="1"/>
    </row>
    <row r="53" spans="1:16" x14ac:dyDescent="0.45">
      <c r="A53" s="12"/>
      <c r="B53" s="4"/>
      <c r="C53" s="16"/>
      <c r="D53" s="4"/>
      <c r="E53" s="4"/>
      <c r="F53" s="4"/>
      <c r="G53" s="4"/>
      <c r="H53" s="4"/>
      <c r="I53" s="4"/>
      <c r="J53" s="4"/>
      <c r="K53" s="4"/>
      <c r="L53" s="4"/>
      <c r="M53" s="3"/>
      <c r="N53" s="1"/>
    </row>
    <row r="54" spans="1:16" x14ac:dyDescent="0.45">
      <c r="A54" s="12"/>
      <c r="B54" s="4"/>
      <c r="C54" s="16"/>
      <c r="D54" s="4"/>
      <c r="E54" s="4"/>
      <c r="F54" s="4"/>
      <c r="G54" s="4"/>
      <c r="H54" s="4"/>
      <c r="I54" s="4"/>
      <c r="J54" s="4"/>
      <c r="K54" s="4"/>
      <c r="L54" s="4"/>
      <c r="M54" s="3"/>
      <c r="N54" s="1"/>
    </row>
    <row r="55" spans="1:16" x14ac:dyDescent="0.45">
      <c r="A55" s="12"/>
      <c r="B55" s="4"/>
      <c r="C55" s="16"/>
      <c r="D55" s="4"/>
      <c r="E55" s="4"/>
      <c r="F55" s="4"/>
      <c r="G55" s="4"/>
      <c r="H55" s="4"/>
      <c r="I55" s="4"/>
      <c r="J55" s="4"/>
      <c r="K55" s="4"/>
      <c r="L55" s="4"/>
      <c r="M55" s="3"/>
      <c r="N55" s="1"/>
    </row>
    <row r="56" spans="1:16" x14ac:dyDescent="0.45">
      <c r="A56" s="12"/>
      <c r="B56" s="4"/>
      <c r="C56" s="16"/>
      <c r="D56" s="4"/>
      <c r="E56" s="4"/>
      <c r="F56" s="4"/>
      <c r="G56" s="4"/>
      <c r="H56" s="4"/>
      <c r="I56" s="4"/>
      <c r="J56" s="4"/>
      <c r="K56" s="4"/>
      <c r="L56" s="4"/>
      <c r="M56" s="3"/>
      <c r="N56" s="1"/>
    </row>
    <row r="57" spans="1:16" x14ac:dyDescent="0.45">
      <c r="A57" s="12"/>
      <c r="B57" s="4"/>
      <c r="C57" s="16"/>
      <c r="D57" s="4"/>
      <c r="E57" s="4"/>
      <c r="F57" s="4"/>
      <c r="G57" s="4"/>
      <c r="H57" s="4"/>
      <c r="I57" s="4"/>
      <c r="J57" s="4"/>
      <c r="K57" s="4"/>
      <c r="L57" s="4"/>
      <c r="M57" s="3"/>
      <c r="N57" s="1"/>
    </row>
    <row r="58" spans="1:16" x14ac:dyDescent="0.45">
      <c r="A58" s="12"/>
      <c r="B58" s="4"/>
      <c r="C58" s="16"/>
      <c r="D58" s="4"/>
      <c r="E58" s="4"/>
      <c r="F58" s="4"/>
      <c r="G58" s="4"/>
      <c r="H58" s="4"/>
      <c r="I58" s="4"/>
      <c r="J58" s="4"/>
      <c r="K58" s="4"/>
      <c r="L58" s="4"/>
      <c r="M58" s="3"/>
      <c r="N58" s="1"/>
    </row>
    <row r="59" spans="1:16" x14ac:dyDescent="0.45">
      <c r="A59" s="12"/>
      <c r="B59" s="4"/>
      <c r="C59" s="16"/>
      <c r="D59" s="4"/>
      <c r="E59" s="4"/>
      <c r="F59" s="4"/>
      <c r="G59" s="4"/>
      <c r="H59" s="4"/>
      <c r="I59" s="4"/>
      <c r="J59" s="4"/>
      <c r="K59" s="4"/>
      <c r="L59" s="4"/>
      <c r="M59" s="3"/>
      <c r="N59" s="1"/>
    </row>
    <row r="60" spans="1:16" x14ac:dyDescent="0.45">
      <c r="A60" s="12"/>
      <c r="B60" s="4"/>
      <c r="C60" s="16"/>
      <c r="D60" s="4"/>
      <c r="E60" s="4"/>
      <c r="F60" s="4"/>
      <c r="G60" s="4"/>
      <c r="H60" s="4"/>
      <c r="I60" s="4"/>
      <c r="J60" s="4"/>
      <c r="K60" s="4"/>
      <c r="L60" s="4"/>
      <c r="M60" s="3"/>
      <c r="N60" s="1"/>
    </row>
    <row r="61" spans="1:16" x14ac:dyDescent="0.45">
      <c r="A61" s="17"/>
      <c r="B61" s="20" t="s">
        <v>29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9"/>
      <c r="N61" s="1"/>
    </row>
    <row r="62" spans="1:16" hidden="1" x14ac:dyDescent="0.45">
      <c r="H62" s="2"/>
      <c r="I62" s="2"/>
      <c r="J62" s="2"/>
      <c r="K62" s="2"/>
    </row>
    <row r="63" spans="1:16" hidden="1" x14ac:dyDescent="0.45">
      <c r="C63" s="32" t="e">
        <f>IF(OR(G15&gt;136570,#REF!&gt;136570),"Overschrijding van de kostengrens voor woonwagens ","")</f>
        <v>#REF!</v>
      </c>
      <c r="D63" s="8"/>
      <c r="E63" s="8"/>
      <c r="F63" s="8"/>
      <c r="G63" s="8"/>
      <c r="H63" s="8"/>
      <c r="I63" s="8"/>
      <c r="J63" s="8"/>
      <c r="K63" s="8"/>
      <c r="L63" s="8" t="str">
        <f>IF(I43&gt;50000,"Overschrijding van de kostengrens voor woonwagenstandplaatsen ","")</f>
        <v/>
      </c>
      <c r="M63" s="6"/>
      <c r="N63" s="6"/>
      <c r="O63" s="6"/>
      <c r="P63" s="6"/>
    </row>
    <row r="64" spans="1:16" hidden="1" x14ac:dyDescent="0.45">
      <c r="C64" s="6"/>
      <c r="D64" s="6"/>
      <c r="E64" s="6"/>
      <c r="F64" s="6"/>
      <c r="G64" s="6"/>
      <c r="H64" s="7"/>
      <c r="I64" s="7"/>
      <c r="J64" s="7"/>
      <c r="K64" s="7"/>
      <c r="M64" s="8"/>
      <c r="N64" s="8"/>
      <c r="O64" s="8"/>
      <c r="P64" s="8"/>
    </row>
    <row r="65" spans="8:11" hidden="1" x14ac:dyDescent="0.45">
      <c r="H65" s="2"/>
      <c r="J65" s="2"/>
      <c r="K65" s="2"/>
    </row>
    <row r="66" spans="8:11" x14ac:dyDescent="0.45">
      <c r="H66" s="2"/>
      <c r="J66" s="2"/>
      <c r="K66" s="2"/>
    </row>
  </sheetData>
  <sheetProtection algorithmName="SHA-512" hashValue="wbSAAz6WjCrQLdlYoeZ6HJ/WnI0+3R33o04zqF/cOOX04+5PrmXPO4MN+1PVn/3iClCzOB7kfhhM7+Wa5EKMZA==" saltValue="fkGguedDEYoGWknEsl101Q==" spinCount="100000" sheet="1" objects="1" scenarios="1" selectLockedCells="1"/>
  <mergeCells count="2">
    <mergeCell ref="C34:G34"/>
    <mergeCell ref="C12:G12"/>
  </mergeCells>
  <pageMargins left="0.7" right="0.7" top="0.75" bottom="0.75" header="0.3" footer="0.3"/>
  <pageSetup paperSize="9" scale="8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99C375D0424743A43F4E7A99A114A5" ma:contentTypeVersion="12" ma:contentTypeDescription="Een nieuw document maken." ma:contentTypeScope="" ma:versionID="8914ead86cd71bb2805746149d5b8e90">
  <xsd:schema xmlns:xsd="http://www.w3.org/2001/XMLSchema" xmlns:xs="http://www.w3.org/2001/XMLSchema" xmlns:p="http://schemas.microsoft.com/office/2006/metadata/properties" xmlns:ns2="be7caf04-54ab-4be9-b42f-4d650fdfd7b7" xmlns:ns3="77cc2887-57c0-4a44-b41c-8efee5ba2152" targetNamespace="http://schemas.microsoft.com/office/2006/metadata/properties" ma:root="true" ma:fieldsID="df7cd9137a58830250247a339d3654f3" ns2:_="" ns3:_="">
    <xsd:import namespace="be7caf04-54ab-4be9-b42f-4d650fdfd7b7"/>
    <xsd:import namespace="77cc2887-57c0-4a44-b41c-8efee5ba21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7caf04-54ab-4be9-b42f-4d650fdfd7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c2887-57c0-4a44-b41c-8efee5ba215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cc2887-57c0-4a44-b41c-8efee5ba2152">
      <UserInfo>
        <DisplayName>Madelon Rooderkerk</DisplayName>
        <AccountId>24</AccountId>
        <AccountType/>
      </UserInfo>
      <UserInfo>
        <DisplayName>Raymond Vlielander</DisplayName>
        <AccountId>36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286592-7A09-44EA-951E-3AE894F94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7caf04-54ab-4be9-b42f-4d650fdfd7b7"/>
    <ds:schemaRef ds:uri="77cc2887-57c0-4a44-b41c-8efee5ba2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14FC08-9C67-4657-8F6C-DD97314904E8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be7caf04-54ab-4be9-b42f-4d650fdfd7b7"/>
    <ds:schemaRef ds:uri="http://purl.org/dc/terms/"/>
    <ds:schemaRef ds:uri="http://schemas.openxmlformats.org/package/2006/metadata/core-properties"/>
    <ds:schemaRef ds:uri="http://purl.org/dc/dcmitype/"/>
    <ds:schemaRef ds:uri="77cc2887-57c0-4a44-b41c-8efee5ba215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4A4C911-B0C2-4B8D-8677-119C535893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van der Nat</dc:creator>
  <cp:lastModifiedBy>Merla Müller</cp:lastModifiedBy>
  <cp:lastPrinted>2021-02-08T13:30:04Z</cp:lastPrinted>
  <dcterms:created xsi:type="dcterms:W3CDTF">2018-11-20T07:19:53Z</dcterms:created>
  <dcterms:modified xsi:type="dcterms:W3CDTF">2021-02-17T14:44:51Z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0x010100D999C375D0424743A43F4E7A99A114A5</vt:lpwstr>
  </property>
  <property fmtid="{D5CDD505-2E9C-101B-9397-08002B2CF9AE}" pid="3" name="TaxKeyword">
    <vt:lpwstr/>
  </property>
</Properties>
</file>